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"/>
  </bookViews>
  <sheets>
    <sheet name="linCC" sheetId="1" r:id="rId1"/>
    <sheet name="linCA" sheetId="2" r:id="rId2"/>
    <sheet name="CC-CA" sheetId="3" r:id="rId3"/>
  </sheets>
  <definedNames/>
  <calcPr fullCalcOnLoad="1"/>
</workbook>
</file>

<file path=xl/sharedStrings.xml><?xml version="1.0" encoding="utf-8"?>
<sst xmlns="http://schemas.openxmlformats.org/spreadsheetml/2006/main" count="147" uniqueCount="46">
  <si>
    <t>resistividad</t>
  </si>
  <si>
    <t>potencia</t>
  </si>
  <si>
    <t>tension</t>
  </si>
  <si>
    <t>corriente</t>
  </si>
  <si>
    <t>MW</t>
  </si>
  <si>
    <t>kV</t>
  </si>
  <si>
    <t>Amper</t>
  </si>
  <si>
    <t>bipolo</t>
  </si>
  <si>
    <t>monopolo</t>
  </si>
  <si>
    <t>densidad</t>
  </si>
  <si>
    <t>A / mm2</t>
  </si>
  <si>
    <t>Seccion</t>
  </si>
  <si>
    <t>mm2</t>
  </si>
  <si>
    <t>ohm mm2/km</t>
  </si>
  <si>
    <t>Resist</t>
  </si>
  <si>
    <t>ohm / km</t>
  </si>
  <si>
    <t>longitud</t>
  </si>
  <si>
    <t>km</t>
  </si>
  <si>
    <t>R</t>
  </si>
  <si>
    <t>ohm</t>
  </si>
  <si>
    <t>deltau</t>
  </si>
  <si>
    <t>Volt</t>
  </si>
  <si>
    <t>perdidas</t>
  </si>
  <si>
    <t>kW</t>
  </si>
  <si>
    <t>perd rel</t>
  </si>
  <si>
    <t>%</t>
  </si>
  <si>
    <t>du / U</t>
  </si>
  <si>
    <t>resist tierra</t>
  </si>
  <si>
    <t>calculo de la linea de CC</t>
  </si>
  <si>
    <t>calculo de la linea de CA</t>
  </si>
  <si>
    <t>trifasica</t>
  </si>
  <si>
    <t>Xreactancia</t>
  </si>
  <si>
    <t>Qx</t>
  </si>
  <si>
    <t>X</t>
  </si>
  <si>
    <t>C</t>
  </si>
  <si>
    <t>microF / km</t>
  </si>
  <si>
    <t>frecuencia</t>
  </si>
  <si>
    <t>Hz</t>
  </si>
  <si>
    <t>Qc</t>
  </si>
  <si>
    <t>MVAr</t>
  </si>
  <si>
    <t xml:space="preserve">omega C </t>
  </si>
  <si>
    <t>tension pic</t>
  </si>
  <si>
    <t>relaciones cc / ca</t>
  </si>
  <si>
    <t>seccion</t>
  </si>
  <si>
    <t>Los valores escritos en rojo, pueden ser cambiados</t>
  </si>
  <si>
    <t>obteniendose los resultados indicados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</si>
</sst>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7" sqref="A17:IV18"/>
    </sheetView>
  </sheetViews>
  <sheetFormatPr defaultColWidth="9.140625" defaultRowHeight="12.75"/>
  <cols>
    <col min="1" max="1" width="10.140625" style="0" bestFit="1" customWidth="1"/>
    <col min="2" max="2" width="14.7109375" style="0" customWidth="1"/>
    <col min="3" max="4" width="9.00390625" style="0" bestFit="1" customWidth="1"/>
    <col min="5" max="16384" width="11.421875" style="0" customWidth="1"/>
  </cols>
  <sheetData>
    <row r="1" spans="1:4" ht="12.75">
      <c r="A1" s="3" t="s">
        <v>28</v>
      </c>
      <c r="C1" s="1" t="s">
        <v>7</v>
      </c>
      <c r="D1" s="1" t="s">
        <v>8</v>
      </c>
    </row>
    <row r="2" spans="1:4" ht="12.75">
      <c r="A2" s="1" t="s">
        <v>16</v>
      </c>
      <c r="B2" s="1" t="s">
        <v>17</v>
      </c>
      <c r="C2" s="2">
        <v>500</v>
      </c>
      <c r="D2" s="1">
        <f>C2</f>
        <v>500</v>
      </c>
    </row>
    <row r="3" spans="1:4" ht="12.75">
      <c r="A3" s="1" t="s">
        <v>1</v>
      </c>
      <c r="B3" s="1" t="s">
        <v>4</v>
      </c>
      <c r="C3" s="2">
        <v>1000</v>
      </c>
      <c r="D3" s="1">
        <f>C3</f>
        <v>1000</v>
      </c>
    </row>
    <row r="4" spans="1:4" ht="12.75">
      <c r="A4" s="1" t="s">
        <v>2</v>
      </c>
      <c r="B4" s="1" t="s">
        <v>5</v>
      </c>
      <c r="C4" s="2">
        <v>500</v>
      </c>
      <c r="D4" s="1">
        <f>C4</f>
        <v>500</v>
      </c>
    </row>
    <row r="5" spans="1:4" ht="12.75">
      <c r="A5" s="1" t="s">
        <v>3</v>
      </c>
      <c r="B5" s="1" t="s">
        <v>6</v>
      </c>
      <c r="C5" s="1">
        <f>C3/(2*C4)*1000</f>
        <v>1000</v>
      </c>
      <c r="D5" s="1">
        <f>D3/D4*1000</f>
        <v>2000</v>
      </c>
    </row>
    <row r="6" spans="1:4" ht="12.75">
      <c r="A6" s="1" t="s">
        <v>9</v>
      </c>
      <c r="B6" s="1" t="s">
        <v>10</v>
      </c>
      <c r="C6" s="2">
        <v>1</v>
      </c>
      <c r="D6" s="1">
        <v>1</v>
      </c>
    </row>
    <row r="7" spans="1:4" ht="12.75">
      <c r="A7" s="1" t="s">
        <v>0</v>
      </c>
      <c r="B7" s="1" t="s">
        <v>13</v>
      </c>
      <c r="C7" s="2">
        <v>30</v>
      </c>
      <c r="D7" s="1">
        <f>C7</f>
        <v>30</v>
      </c>
    </row>
    <row r="8" spans="1:4" ht="12.75">
      <c r="A8" s="1" t="s">
        <v>11</v>
      </c>
      <c r="B8" s="1" t="s">
        <v>12</v>
      </c>
      <c r="C8" s="1">
        <f>C5/C6</f>
        <v>1000</v>
      </c>
      <c r="D8" s="1">
        <f>D5/D6</f>
        <v>2000</v>
      </c>
    </row>
    <row r="9" spans="1:4" ht="12.75">
      <c r="A9" s="1" t="s">
        <v>14</v>
      </c>
      <c r="B9" s="1" t="s">
        <v>15</v>
      </c>
      <c r="C9" s="1">
        <f>C7/C8</f>
        <v>0.03</v>
      </c>
      <c r="D9" s="1">
        <f>D7/D8</f>
        <v>0.015</v>
      </c>
    </row>
    <row r="10" spans="1:4" ht="12.75">
      <c r="A10" s="1" t="s">
        <v>18</v>
      </c>
      <c r="B10" s="1" t="s">
        <v>19</v>
      </c>
      <c r="C10" s="1">
        <f>C9*C2</f>
        <v>15</v>
      </c>
      <c r="D10" s="1">
        <f>D9*D2</f>
        <v>7.5</v>
      </c>
    </row>
    <row r="11" spans="1:4" ht="12.75">
      <c r="A11" s="1" t="s">
        <v>27</v>
      </c>
      <c r="B11" s="1" t="s">
        <v>19</v>
      </c>
      <c r="C11" s="1"/>
      <c r="D11" s="2">
        <v>2</v>
      </c>
    </row>
    <row r="12" spans="1:4" ht="12.75">
      <c r="A12" s="1" t="s">
        <v>20</v>
      </c>
      <c r="B12" s="1" t="s">
        <v>21</v>
      </c>
      <c r="C12" s="1">
        <f>2*C10*C5</f>
        <v>30000</v>
      </c>
      <c r="D12" s="1">
        <f>(D10+D11)*D5</f>
        <v>19000</v>
      </c>
    </row>
    <row r="13" spans="1:4" ht="12.75">
      <c r="A13" s="1" t="s">
        <v>22</v>
      </c>
      <c r="B13" s="1" t="s">
        <v>23</v>
      </c>
      <c r="C13" s="1">
        <f>C12*C5/1000</f>
        <v>30000</v>
      </c>
      <c r="D13" s="1">
        <f>D12*D5/1000</f>
        <v>38000</v>
      </c>
    </row>
    <row r="14" spans="1:4" ht="12.75">
      <c r="A14" s="1" t="s">
        <v>24</v>
      </c>
      <c r="B14" s="1" t="s">
        <v>25</v>
      </c>
      <c r="C14" s="1">
        <f>100*C13/(1000*C3)</f>
        <v>3</v>
      </c>
      <c r="D14" s="1">
        <f>100*D13/(1000*D3)</f>
        <v>3.8</v>
      </c>
    </row>
    <row r="15" spans="1:4" ht="12.75">
      <c r="A15" s="1" t="s">
        <v>26</v>
      </c>
      <c r="B15" s="1" t="s">
        <v>25</v>
      </c>
      <c r="C15" s="1">
        <f>100*C12/(2000*C4)</f>
        <v>3</v>
      </c>
      <c r="D15" s="1">
        <f>100*D12/(1000*D4)</f>
        <v>3.8</v>
      </c>
    </row>
    <row r="17" ht="12.75">
      <c r="A17" t="s">
        <v>44</v>
      </c>
    </row>
    <row r="18" ht="12.75">
      <c r="A18" t="s">
        <v>45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140625" style="0" customWidth="1"/>
    <col min="2" max="2" width="14.7109375" style="0" customWidth="1"/>
    <col min="3" max="4" width="9.00390625" style="0" customWidth="1"/>
    <col min="5" max="16384" width="11.421875" style="0" customWidth="1"/>
  </cols>
  <sheetData>
    <row r="1" spans="1:4" ht="12.75">
      <c r="A1" s="3" t="s">
        <v>29</v>
      </c>
      <c r="C1" s="1" t="s">
        <v>30</v>
      </c>
      <c r="D1" s="1"/>
    </row>
    <row r="2" spans="1:4" ht="12.75">
      <c r="A2" s="1" t="s">
        <v>16</v>
      </c>
      <c r="B2" s="1" t="s">
        <v>17</v>
      </c>
      <c r="C2" s="2">
        <v>500</v>
      </c>
      <c r="D2" s="1">
        <f>C2</f>
        <v>500</v>
      </c>
    </row>
    <row r="3" spans="1:4" ht="12.75">
      <c r="A3" s="1" t="s">
        <v>1</v>
      </c>
      <c r="B3" s="1" t="s">
        <v>4</v>
      </c>
      <c r="C3" s="2">
        <v>1000</v>
      </c>
      <c r="D3" s="2">
        <v>100</v>
      </c>
    </row>
    <row r="4" spans="1:4" ht="12.75">
      <c r="A4" s="1" t="s">
        <v>2</v>
      </c>
      <c r="B4" s="1" t="s">
        <v>5</v>
      </c>
      <c r="C4" s="2">
        <v>500</v>
      </c>
      <c r="D4" s="4">
        <f>C4</f>
        <v>500</v>
      </c>
    </row>
    <row r="5" spans="1:4" ht="12.75">
      <c r="A5" s="1" t="s">
        <v>3</v>
      </c>
      <c r="B5" s="1" t="s">
        <v>6</v>
      </c>
      <c r="C5" s="1">
        <f>C3/(SQRT(3)*C4)*1000</f>
        <v>1154.7005383792516</v>
      </c>
      <c r="D5" s="1">
        <f>D3/(SQRT(3)*D4)*1000</f>
        <v>115.47005383792516</v>
      </c>
    </row>
    <row r="6" spans="1:4" ht="12.75">
      <c r="A6" s="1" t="s">
        <v>9</v>
      </c>
      <c r="B6" s="1" t="s">
        <v>10</v>
      </c>
      <c r="C6" s="2">
        <v>1</v>
      </c>
      <c r="D6" s="4">
        <f>D5/D8</f>
        <v>0.1</v>
      </c>
    </row>
    <row r="7" spans="1:4" ht="12.75">
      <c r="A7" s="1" t="s">
        <v>0</v>
      </c>
      <c r="B7" s="1" t="s">
        <v>13</v>
      </c>
      <c r="C7" s="2">
        <v>30</v>
      </c>
      <c r="D7" s="4">
        <f>C7</f>
        <v>30</v>
      </c>
    </row>
    <row r="8" spans="1:4" ht="12.75">
      <c r="A8" s="1" t="s">
        <v>11</v>
      </c>
      <c r="B8" s="1" t="s">
        <v>12</v>
      </c>
      <c r="C8" s="1">
        <f>C5/C6</f>
        <v>1154.7005383792516</v>
      </c>
      <c r="D8" s="4">
        <f>C8</f>
        <v>1154.7005383792516</v>
      </c>
    </row>
    <row r="9" spans="1:4" ht="12.75">
      <c r="A9" s="1" t="s">
        <v>14</v>
      </c>
      <c r="B9" s="1" t="s">
        <v>15</v>
      </c>
      <c r="C9" s="1">
        <f>C7/C8</f>
        <v>0.025980762113533156</v>
      </c>
      <c r="D9" s="4">
        <f>C9</f>
        <v>0.025980762113533156</v>
      </c>
    </row>
    <row r="10" spans="1:4" ht="12.75">
      <c r="A10" s="1" t="s">
        <v>18</v>
      </c>
      <c r="B10" s="1" t="s">
        <v>19</v>
      </c>
      <c r="C10" s="1">
        <f>C9*C2</f>
        <v>12.990381056766578</v>
      </c>
      <c r="D10" s="4">
        <f>C10</f>
        <v>12.990381056766578</v>
      </c>
    </row>
    <row r="11" spans="1:4" ht="12.75">
      <c r="A11" s="1" t="s">
        <v>22</v>
      </c>
      <c r="B11" s="1" t="s">
        <v>23</v>
      </c>
      <c r="C11" s="1">
        <f>3*C10*C5*C5/1000</f>
        <v>51961.524227066315</v>
      </c>
      <c r="D11" s="1">
        <f>3*D10*D5*D5/1000</f>
        <v>519.6152422706633</v>
      </c>
    </row>
    <row r="12" spans="1:4" ht="12.75">
      <c r="A12" s="1" t="s">
        <v>24</v>
      </c>
      <c r="B12" s="1" t="s">
        <v>25</v>
      </c>
      <c r="C12" s="1">
        <f>100*C11/(1000*C3)</f>
        <v>5.196152422706632</v>
      </c>
      <c r="D12" s="1">
        <f>100*D11/(1000*D3)</f>
        <v>0.5196152422706632</v>
      </c>
    </row>
    <row r="13" spans="1:4" ht="12.75">
      <c r="A13" s="1" t="s">
        <v>31</v>
      </c>
      <c r="B13" s="1" t="s">
        <v>15</v>
      </c>
      <c r="C13" s="2">
        <v>0.3</v>
      </c>
      <c r="D13" s="4">
        <f>C13</f>
        <v>0.3</v>
      </c>
    </row>
    <row r="14" spans="1:4" ht="12.75">
      <c r="A14" s="1" t="s">
        <v>33</v>
      </c>
      <c r="B14" s="1" t="s">
        <v>19</v>
      </c>
      <c r="C14" s="1">
        <f>C13*C2</f>
        <v>150</v>
      </c>
      <c r="D14" s="1">
        <f>D13*D2</f>
        <v>150</v>
      </c>
    </row>
    <row r="15" spans="1:4" ht="12.75">
      <c r="A15" s="1" t="s">
        <v>32</v>
      </c>
      <c r="B15" s="1" t="s">
        <v>39</v>
      </c>
      <c r="C15" s="1">
        <f>3*C14*C5*C5/1000000</f>
        <v>600.0000000000001</v>
      </c>
      <c r="D15" s="1">
        <f>3*D14*D5*D5/1000000</f>
        <v>6.000000000000001</v>
      </c>
    </row>
    <row r="16" spans="1:4" ht="12.75">
      <c r="A16" s="1" t="s">
        <v>34</v>
      </c>
      <c r="B16" s="1" t="s">
        <v>35</v>
      </c>
      <c r="C16" s="2">
        <v>0.01</v>
      </c>
      <c r="D16" s="4">
        <f>C16</f>
        <v>0.01</v>
      </c>
    </row>
    <row r="17" spans="1:4" ht="12.75">
      <c r="A17" s="1" t="s">
        <v>36</v>
      </c>
      <c r="B17" s="1" t="s">
        <v>37</v>
      </c>
      <c r="C17" s="2">
        <v>50</v>
      </c>
      <c r="D17" s="4">
        <f>C17</f>
        <v>50</v>
      </c>
    </row>
    <row r="18" spans="1:4" ht="12.75">
      <c r="A18" s="1" t="s">
        <v>40</v>
      </c>
      <c r="B18" s="1"/>
      <c r="C18" s="1">
        <f>C17*2*PI()*C16/1000000</f>
        <v>3.1415926535897933E-06</v>
      </c>
      <c r="D18" s="1">
        <f>D17*2*PI()*D16/1000000</f>
        <v>3.1415926535897933E-06</v>
      </c>
    </row>
    <row r="19" spans="1:4" ht="12.75">
      <c r="A19" s="1" t="s">
        <v>38</v>
      </c>
      <c r="B19" s="1" t="s">
        <v>39</v>
      </c>
      <c r="C19" s="1">
        <f>C4*C4*C2*C18</f>
        <v>392.69908169872417</v>
      </c>
      <c r="D19" s="1">
        <f>D4*D4*D2*D18</f>
        <v>392.69908169872417</v>
      </c>
    </row>
    <row r="20" spans="1:4" ht="12.75">
      <c r="A20" s="1"/>
      <c r="B20" s="1"/>
      <c r="C20" s="1"/>
      <c r="D20" s="1"/>
    </row>
    <row r="21" spans="1:4" ht="12.75">
      <c r="A21" s="1" t="s">
        <v>41</v>
      </c>
      <c r="B21" s="1"/>
      <c r="C21" s="1">
        <f>SQRT(2/3)*C4</f>
        <v>408.24829046386304</v>
      </c>
      <c r="D21" s="1"/>
    </row>
    <row r="23" ht="12.75">
      <c r="A23" t="s">
        <v>44</v>
      </c>
    </row>
    <row r="24" ht="12.75">
      <c r="A24" t="s">
        <v>45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4">
      <selection activeCell="I26" sqref="I26"/>
    </sheetView>
  </sheetViews>
  <sheetFormatPr defaultColWidth="9.140625" defaultRowHeight="12.75"/>
  <cols>
    <col min="1" max="1" width="10.140625" style="0" customWidth="1"/>
    <col min="2" max="2" width="14.7109375" style="0" customWidth="1"/>
    <col min="3" max="4" width="9.00390625" style="0" customWidth="1"/>
    <col min="5" max="5" width="5.421875" style="0" customWidth="1"/>
    <col min="6" max="6" width="10.28125" style="0" customWidth="1"/>
    <col min="7" max="7" width="13.421875" style="0" customWidth="1"/>
    <col min="8" max="16384" width="11.421875" style="0" customWidth="1"/>
  </cols>
  <sheetData>
    <row r="1" spans="1:9" ht="12.75">
      <c r="A1" s="3" t="s">
        <v>28</v>
      </c>
      <c r="C1" s="1" t="s">
        <v>7</v>
      </c>
      <c r="D1" s="1" t="s">
        <v>8</v>
      </c>
      <c r="F1" s="14" t="s">
        <v>29</v>
      </c>
      <c r="H1" s="1" t="s">
        <v>30</v>
      </c>
      <c r="I1" s="1"/>
    </row>
    <row r="2" spans="1:9" ht="12.75">
      <c r="A2" s="1" t="s">
        <v>16</v>
      </c>
      <c r="B2" s="1" t="s">
        <v>17</v>
      </c>
      <c r="C2" s="2">
        <v>500</v>
      </c>
      <c r="D2" s="1">
        <f>C2</f>
        <v>500</v>
      </c>
      <c r="F2" s="1" t="s">
        <v>16</v>
      </c>
      <c r="G2" s="1" t="s">
        <v>17</v>
      </c>
      <c r="H2" s="4">
        <f>D2</f>
        <v>500</v>
      </c>
      <c r="I2" s="1">
        <f>H2</f>
        <v>500</v>
      </c>
    </row>
    <row r="3" spans="1:9" ht="12.75">
      <c r="A3" s="1" t="s">
        <v>1</v>
      </c>
      <c r="B3" s="1" t="s">
        <v>4</v>
      </c>
      <c r="C3" s="2">
        <v>1000</v>
      </c>
      <c r="D3" s="1">
        <f>C3</f>
        <v>1000</v>
      </c>
      <c r="F3" s="1" t="s">
        <v>1</v>
      </c>
      <c r="G3" s="1" t="s">
        <v>4</v>
      </c>
      <c r="H3" s="4">
        <f>D3</f>
        <v>1000</v>
      </c>
      <c r="I3" s="2">
        <f>H3/10</f>
        <v>100</v>
      </c>
    </row>
    <row r="4" spans="1:9" ht="12.75">
      <c r="A4" s="1" t="s">
        <v>2</v>
      </c>
      <c r="B4" s="1" t="s">
        <v>5</v>
      </c>
      <c r="C4" s="2">
        <v>300</v>
      </c>
      <c r="D4" s="1">
        <f>C4</f>
        <v>300</v>
      </c>
      <c r="F4" s="1" t="s">
        <v>2</v>
      </c>
      <c r="G4" s="1" t="s">
        <v>5</v>
      </c>
      <c r="H4" s="2">
        <v>525</v>
      </c>
      <c r="I4" s="4">
        <f>H4</f>
        <v>525</v>
      </c>
    </row>
    <row r="5" spans="1:9" ht="12.75">
      <c r="A5" s="1" t="s">
        <v>3</v>
      </c>
      <c r="B5" s="1" t="s">
        <v>6</v>
      </c>
      <c r="C5" s="1">
        <f>C3/(2*C4)*1000</f>
        <v>1666.6666666666667</v>
      </c>
      <c r="D5" s="1">
        <f>D3/D4*1000</f>
        <v>3333.3333333333335</v>
      </c>
      <c r="F5" s="1" t="s">
        <v>3</v>
      </c>
      <c r="G5" s="1" t="s">
        <v>6</v>
      </c>
      <c r="H5" s="1">
        <f>H3/(SQRT(3)*H4)*1000</f>
        <v>1099.7147984564301</v>
      </c>
      <c r="I5" s="1">
        <f>I3/(SQRT(3)*I4)*1000</f>
        <v>109.97147984564302</v>
      </c>
    </row>
    <row r="6" spans="1:9" ht="12.75">
      <c r="A6" s="1" t="s">
        <v>9</v>
      </c>
      <c r="B6" s="1" t="s">
        <v>10</v>
      </c>
      <c r="C6" s="2">
        <v>1</v>
      </c>
      <c r="D6" s="1">
        <v>1</v>
      </c>
      <c r="F6" s="1" t="s">
        <v>9</v>
      </c>
      <c r="G6" s="1" t="s">
        <v>10</v>
      </c>
      <c r="H6" s="4">
        <f>D6</f>
        <v>1</v>
      </c>
      <c r="I6" s="4">
        <f>I5/I8</f>
        <v>0.1</v>
      </c>
    </row>
    <row r="7" spans="1:9" ht="12.75">
      <c r="A7" s="1" t="s">
        <v>0</v>
      </c>
      <c r="B7" s="1" t="s">
        <v>13</v>
      </c>
      <c r="C7" s="2">
        <v>30</v>
      </c>
      <c r="D7" s="1">
        <f>C7</f>
        <v>30</v>
      </c>
      <c r="F7" s="1" t="s">
        <v>0</v>
      </c>
      <c r="G7" s="1" t="s">
        <v>13</v>
      </c>
      <c r="H7" s="4">
        <f>D7</f>
        <v>30</v>
      </c>
      <c r="I7" s="4">
        <f>H7</f>
        <v>30</v>
      </c>
    </row>
    <row r="8" spans="1:9" ht="12.75">
      <c r="A8" s="1" t="s">
        <v>11</v>
      </c>
      <c r="B8" s="1" t="s">
        <v>12</v>
      </c>
      <c r="C8" s="1">
        <f>C5/C6</f>
        <v>1666.6666666666667</v>
      </c>
      <c r="D8" s="1">
        <f>D5/D6</f>
        <v>3333.3333333333335</v>
      </c>
      <c r="F8" s="1" t="s">
        <v>11</v>
      </c>
      <c r="G8" s="1" t="s">
        <v>12</v>
      </c>
      <c r="H8" s="1">
        <f>H5/H6</f>
        <v>1099.7147984564301</v>
      </c>
      <c r="I8" s="4">
        <f>H8</f>
        <v>1099.7147984564301</v>
      </c>
    </row>
    <row r="9" spans="1:9" ht="12.75">
      <c r="A9" s="1" t="s">
        <v>14</v>
      </c>
      <c r="B9" s="1" t="s">
        <v>15</v>
      </c>
      <c r="C9" s="1">
        <f>C7/C8</f>
        <v>0.018</v>
      </c>
      <c r="D9" s="1">
        <f>D7/D8</f>
        <v>0.009</v>
      </c>
      <c r="F9" s="1" t="s">
        <v>14</v>
      </c>
      <c r="G9" s="1" t="s">
        <v>15</v>
      </c>
      <c r="H9" s="1">
        <f>H7/H8</f>
        <v>0.027279800219209817</v>
      </c>
      <c r="I9" s="4">
        <f>H9</f>
        <v>0.027279800219209817</v>
      </c>
    </row>
    <row r="10" spans="1:9" ht="12.75">
      <c r="A10" s="1" t="s">
        <v>18</v>
      </c>
      <c r="B10" s="1" t="s">
        <v>19</v>
      </c>
      <c r="C10" s="1">
        <f>C9*C2</f>
        <v>9</v>
      </c>
      <c r="D10" s="1">
        <f>D9*D2</f>
        <v>4.5</v>
      </c>
      <c r="F10" s="1" t="s">
        <v>18</v>
      </c>
      <c r="G10" s="1" t="s">
        <v>19</v>
      </c>
      <c r="H10" s="1">
        <f>H9*H2</f>
        <v>13.639900109604909</v>
      </c>
      <c r="I10" s="4">
        <f>H10</f>
        <v>13.639900109604909</v>
      </c>
    </row>
    <row r="11" spans="1:9" ht="12.75">
      <c r="A11" s="1" t="s">
        <v>27</v>
      </c>
      <c r="B11" s="1" t="s">
        <v>19</v>
      </c>
      <c r="C11" s="1"/>
      <c r="D11" s="2">
        <v>2</v>
      </c>
      <c r="F11" s="1" t="s">
        <v>22</v>
      </c>
      <c r="G11" s="1" t="s">
        <v>23</v>
      </c>
      <c r="H11" s="1">
        <f>3*H10*H5*H5/1000</f>
        <v>49487.16593053936</v>
      </c>
      <c r="I11" s="1">
        <f>3*I10*I5*I5/1000</f>
        <v>494.8716593053937</v>
      </c>
    </row>
    <row r="12" spans="1:9" ht="12.75">
      <c r="A12" s="1" t="s">
        <v>20</v>
      </c>
      <c r="B12" s="1" t="s">
        <v>21</v>
      </c>
      <c r="C12" s="1">
        <f>2*C10*C5</f>
        <v>30000</v>
      </c>
      <c r="D12" s="1">
        <f>(D10+D11)*D5</f>
        <v>21666.666666666668</v>
      </c>
      <c r="F12" s="1" t="s">
        <v>24</v>
      </c>
      <c r="G12" s="1" t="s">
        <v>25</v>
      </c>
      <c r="H12" s="1">
        <f>100*H11/(1000*H3)</f>
        <v>4.948716593053936</v>
      </c>
      <c r="I12" s="1">
        <f>100*I11/(1000*I3)</f>
        <v>0.4948716593053937</v>
      </c>
    </row>
    <row r="13" spans="1:9" ht="12.75">
      <c r="A13" s="1" t="s">
        <v>22</v>
      </c>
      <c r="B13" s="1" t="s">
        <v>23</v>
      </c>
      <c r="C13" s="1">
        <f>C12*C5/1000</f>
        <v>50000</v>
      </c>
      <c r="D13" s="1">
        <f>D12*D5/1000</f>
        <v>72222.22222222222</v>
      </c>
      <c r="F13" s="1" t="s">
        <v>31</v>
      </c>
      <c r="G13" s="1" t="s">
        <v>15</v>
      </c>
      <c r="H13" s="2">
        <v>0.3</v>
      </c>
      <c r="I13" s="4">
        <f>H13</f>
        <v>0.3</v>
      </c>
    </row>
    <row r="14" spans="1:9" ht="12.75">
      <c r="A14" s="1" t="s">
        <v>24</v>
      </c>
      <c r="B14" s="1" t="s">
        <v>25</v>
      </c>
      <c r="C14" s="1">
        <f>100*C13/(1000*C3)</f>
        <v>5</v>
      </c>
      <c r="D14" s="1">
        <f>100*D13/(1000*D3)</f>
        <v>7.222222222222222</v>
      </c>
      <c r="F14" s="1" t="s">
        <v>33</v>
      </c>
      <c r="G14" s="1" t="s">
        <v>19</v>
      </c>
      <c r="H14" s="1">
        <f>H13*H2</f>
        <v>150</v>
      </c>
      <c r="I14" s="1">
        <f>I13*I2</f>
        <v>150</v>
      </c>
    </row>
    <row r="15" spans="1:9" ht="12.75">
      <c r="A15" s="1" t="s">
        <v>26</v>
      </c>
      <c r="B15" s="1" t="s">
        <v>25</v>
      </c>
      <c r="C15" s="1">
        <f>100*C12/(2000*C4)</f>
        <v>5</v>
      </c>
      <c r="D15" s="1">
        <f>100*D12/(1000*D4)</f>
        <v>7.222222222222223</v>
      </c>
      <c r="F15" s="1" t="s">
        <v>32</v>
      </c>
      <c r="G15" s="1" t="s">
        <v>39</v>
      </c>
      <c r="H15" s="1">
        <f>3*H14*H5*H5/1000000</f>
        <v>544.2176870748301</v>
      </c>
      <c r="I15" s="1">
        <f>3*I14*I5*I5/1000000</f>
        <v>5.4421768707483</v>
      </c>
    </row>
    <row r="16" spans="6:9" ht="13.5" thickBot="1">
      <c r="F16" s="1" t="s">
        <v>34</v>
      </c>
      <c r="G16" s="1" t="s">
        <v>35</v>
      </c>
      <c r="H16" s="2">
        <v>0.01</v>
      </c>
      <c r="I16" s="4">
        <f>H16</f>
        <v>0.01</v>
      </c>
    </row>
    <row r="17" spans="1:9" ht="12.75">
      <c r="A17" s="5" t="s">
        <v>42</v>
      </c>
      <c r="B17" s="6"/>
      <c r="C17" s="6"/>
      <c r="D17" s="7"/>
      <c r="F17" s="1" t="s">
        <v>36</v>
      </c>
      <c r="G17" s="1" t="s">
        <v>37</v>
      </c>
      <c r="H17" s="2">
        <v>50</v>
      </c>
      <c r="I17" s="4">
        <f>H17</f>
        <v>50</v>
      </c>
    </row>
    <row r="18" spans="1:9" ht="12.75">
      <c r="A18" s="8" t="s">
        <v>43</v>
      </c>
      <c r="B18" s="9"/>
      <c r="C18" s="9">
        <f>C8*2/(3*$H8)</f>
        <v>1.010362971081845</v>
      </c>
      <c r="D18" s="10">
        <f>D8/(3*$H8)</f>
        <v>1.010362971081845</v>
      </c>
      <c r="F18" s="1" t="s">
        <v>40</v>
      </c>
      <c r="G18" s="1"/>
      <c r="H18" s="1">
        <f>H17*2*PI()*H16/1000000</f>
        <v>3.1415926535897933E-06</v>
      </c>
      <c r="I18" s="1">
        <f>I17*2*PI()*I16/1000000</f>
        <v>3.1415926535897933E-06</v>
      </c>
    </row>
    <row r="19" spans="1:9" ht="13.5" thickBot="1">
      <c r="A19" s="11" t="s">
        <v>22</v>
      </c>
      <c r="B19" s="12"/>
      <c r="C19" s="12">
        <f>C13/$H11</f>
        <v>1.010362971081845</v>
      </c>
      <c r="D19" s="13">
        <f>D13/$H11</f>
        <v>1.4594131804515535</v>
      </c>
      <c r="F19" s="1" t="s">
        <v>38</v>
      </c>
      <c r="G19" s="1" t="s">
        <v>39</v>
      </c>
      <c r="H19" s="1">
        <f>H4*H4*H2*H18</f>
        <v>432.95073757284337</v>
      </c>
      <c r="I19" s="1">
        <f>I4*I4*I2*I18</f>
        <v>432.95073757284337</v>
      </c>
    </row>
    <row r="20" spans="6:9" ht="12.75">
      <c r="F20" s="1"/>
      <c r="G20" s="1"/>
      <c r="H20" s="1"/>
      <c r="I20" s="1"/>
    </row>
    <row r="21" spans="1:9" ht="12.75">
      <c r="A21" t="s">
        <v>44</v>
      </c>
      <c r="F21" s="1" t="s">
        <v>41</v>
      </c>
      <c r="G21" s="1"/>
      <c r="H21" s="1">
        <f>SQRT(2/3)*H4</f>
        <v>428.6607049870562</v>
      </c>
      <c r="I21" s="1"/>
    </row>
    <row r="22" ht="12.75">
      <c r="A22" t="s">
        <v>45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Techint</cp:lastModifiedBy>
  <dcterms:created xsi:type="dcterms:W3CDTF">1999-02-28T01:06:11Z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